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480" yWindow="105" windowWidth="20610" windowHeight="11640"/>
  </bookViews>
  <sheets>
    <sheet name="Uvod" sheetId="5" r:id="rId1"/>
    <sheet name="Medianovy test" sheetId="1" r:id="rId2"/>
    <sheet name="Znamenkovy test" sheetId="2" r:id="rId3"/>
    <sheet name="Mann-Whitneyuv test" sheetId="6" r:id="rId4"/>
  </sheets>
  <calcPr calcId="152511"/>
</workbook>
</file>

<file path=xl/calcChain.xml><?xml version="1.0" encoding="utf-8"?>
<calcChain xmlns="http://schemas.openxmlformats.org/spreadsheetml/2006/main">
  <c r="X8" i="6" l="1"/>
  <c r="X12" i="6"/>
  <c r="X14" i="6"/>
  <c r="V26" i="6"/>
  <c r="X7" i="6" s="1"/>
  <c r="X11" i="6" s="1"/>
  <c r="V40" i="6"/>
  <c r="Q5" i="1"/>
  <c r="Q6" i="2"/>
  <c r="Q8" i="2"/>
  <c r="Q7" i="2"/>
  <c r="K5" i="2"/>
  <c r="K6" i="2"/>
  <c r="K7" i="2"/>
  <c r="K8" i="2"/>
  <c r="K9" i="2"/>
  <c r="K10" i="2"/>
  <c r="K11" i="2"/>
  <c r="K12" i="2"/>
  <c r="K13" i="2"/>
  <c r="K4" i="2"/>
  <c r="Q7" i="1"/>
  <c r="Q6" i="1"/>
</calcChain>
</file>

<file path=xl/comments1.xml><?xml version="1.0" encoding="utf-8"?>
<comments xmlns="http://schemas.openxmlformats.org/spreadsheetml/2006/main">
  <authors>
    <author>Petr Ponizil</author>
  </authors>
  <commentList>
    <comment ref="K2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1) Zkopírovat data do jednoho sloupce a seřadit podle velikosti.
2) Spočítat počet hodnot menších než testovaný medián (označil jsem je tučně). m=32</t>
        </r>
      </text>
    </comment>
    <comment ref="Q5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3) Nulová hypotéza H0:
Medián souboru je roven 42.8 </t>
        </r>
      </text>
    </comment>
    <comment ref="Q6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4) Z &gt; Z(0.05)
Zamítáme nulovou hypotézu (na hladině významnosti 0.05) a přijímám alternativní hypotézu: Medián souboru není roven 42.8.</t>
        </r>
      </text>
    </comment>
    <comment ref="Q7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5) Z &lt; Z(0.01)
Nezamítáme nulovou hypotázu (na hladině významnosti 0.01).</t>
        </r>
      </text>
    </comment>
  </commentList>
</comments>
</file>

<file path=xl/comments2.xml><?xml version="1.0" encoding="utf-8"?>
<comments xmlns="http://schemas.openxmlformats.org/spreadsheetml/2006/main">
  <authors>
    <author>Petr Ponizil</author>
  </authors>
  <commentList>
    <comment ref="K3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1) Spočítat rozdíly pro stejnou kulturu na různých površích.
</t>
        </r>
      </text>
    </comment>
    <comment ref="Q6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4) Nulová hypotéza H0:
Medián souboru je roven nule (kladných hodnot je stejně jako záporných)</t>
        </r>
      </text>
    </comment>
    <comment ref="Q7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5) Z &gt;  Z(0.05)
Zamítáme nulovou hypotézu (na hladině významnosti 0.05) a přijímám alternativní hypotézu: Růst bakterií na 1. a 2. povrchu se liší.</t>
        </r>
      </text>
    </comment>
    <comment ref="K8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3) Spočítáme počet záporných hodnot. m = 1</t>
        </r>
      </text>
    </comment>
    <comment ref="Q8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6) Z &lt; Z(0.01)
Nezamítáme nulovou hypotázu (na hladině významnosti 0.01).</t>
        </r>
      </text>
    </comment>
    <comment ref="K10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2) Nulové rozdíly vyřadíme.</t>
        </r>
      </text>
    </comment>
  </commentList>
</comments>
</file>

<file path=xl/comments3.xml><?xml version="1.0" encoding="utf-8"?>
<comments xmlns="http://schemas.openxmlformats.org/spreadsheetml/2006/main">
  <authors>
    <author>Petr Ponizil</author>
  </authors>
  <commentList>
    <comment ref="L6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Výpočet je pro lepší pochopení rozdělen do tří kroků. V praxi budete mít jeden sloupec čísel a tomu nejdřív přiřadíte značku výběru jako v prvním kroku, pak seřadíte podle  hodnot jako ve druhém kroku a nakonec seřadíte podle značky výběru jako ve třetím kroku.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spojíme oba výběry a data z prvního označíme "a", data z druhého "b"</t>
        </r>
      </text>
    </comment>
    <comment ref="O7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seřadíme oba sloupce  podle hodnot v "O"</t>
        </r>
      </text>
    </comment>
    <comment ref="Q7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přiřadíme seřazeným hodnotám pořadová čísla</t>
        </r>
      </text>
    </comment>
    <comment ref="T7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seřadíme oba sloupce  podle výběru v "T"</t>
        </r>
      </text>
    </comment>
    <comment ref="X11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Petr Ponizil:
</t>
        </r>
        <r>
          <rPr>
            <sz val="8"/>
            <color indexed="81"/>
            <rFont val="Tahoma"/>
            <family val="2"/>
            <charset val="238"/>
          </rPr>
          <t>všimněte si, že hodnoty Z1 a Z2 se liší jen znaménkem. Proto v praxi stačí spočítat jen jednu z nich.</t>
        </r>
      </text>
    </comment>
    <comment ref="X14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Testovací kritérium Z1 (nebo Z2) je menší než kriticné kodnota. Nulovou hypotézu nemůžeme zamítnout, mezi mediány výběrů jsme nenašli rozdíl.
Všimněte si, že výběry se výrazně liší - výběr "a" obsahuje čísla od 0 do 10, výběr "b" od 4.5 do 5.5.  Mann-Whitneyův pořadový test testuje rozdíl mediánů a ty se neliší.
Pokud bychom chtěli testovat celá rozdělení, museli bychom použít Kolmogorovův-Smirnovův test.</t>
        </r>
      </text>
    </comment>
    <comment ref="V26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sečteme pořadová čísla pro výběr  "a" . Dostali jsme hodnotu W1.
</t>
        </r>
      </text>
    </comment>
    <comment ref="V40" authorId="0" shapeId="0">
      <text>
        <r>
          <rPr>
            <b/>
            <sz val="8"/>
            <color indexed="81"/>
            <rFont val="Tahoma"/>
            <family val="2"/>
            <charset val="238"/>
          </rPr>
          <t>Petr Ponizil:</t>
        </r>
        <r>
          <rPr>
            <sz val="8"/>
            <color indexed="81"/>
            <rFont val="Tahoma"/>
            <family val="2"/>
            <charset val="238"/>
          </rPr>
          <t xml:space="preserve">
sečteme pořadová čísla pro výběr  "b" . Dostali jsme hodnotu W2.</t>
        </r>
      </text>
    </comment>
  </commentList>
</comments>
</file>

<file path=xl/sharedStrings.xml><?xml version="1.0" encoding="utf-8"?>
<sst xmlns="http://schemas.openxmlformats.org/spreadsheetml/2006/main" count="150" uniqueCount="42">
  <si>
    <t>10) Tabulka obsahuje velikosti prachových zrnek v um. Velikost prachových zrnek nemá normální rozdělení.</t>
  </si>
  <si>
    <t>Rozhodněte, zda medián velikosti zrnek může být 42.8</t>
  </si>
  <si>
    <t>m =</t>
  </si>
  <si>
    <t>počet hodnot menších než c:</t>
  </si>
  <si>
    <t>celkový počet hodnot:</t>
  </si>
  <si>
    <t xml:space="preserve">n = </t>
  </si>
  <si>
    <t xml:space="preserve">Z = </t>
  </si>
  <si>
    <t>testovací kritérium:</t>
  </si>
  <si>
    <t>Kritická hodnota (alfa=0.05)</t>
  </si>
  <si>
    <t xml:space="preserve">Z(0.05) = </t>
  </si>
  <si>
    <t>Kritická hodnota (alfa=0.01)</t>
  </si>
  <si>
    <t xml:space="preserve">Z(0.01) = </t>
  </si>
  <si>
    <t xml:space="preserve">10) Na dva různé antibakteriální povrchy bylo aplikováno 10 bakteriálních kultur. </t>
  </si>
  <si>
    <t>č. kultury</t>
  </si>
  <si>
    <t>1. povrch</t>
  </si>
  <si>
    <t>2. povrch</t>
  </si>
  <si>
    <t>rozdil</t>
  </si>
  <si>
    <t>V tabulce je pokrytí povrchu bakteriemi. Předpokládáme, že plochy pokrytí nemají normální rozdělení.</t>
  </si>
  <si>
    <t>počet záporných hodnot:</t>
  </si>
  <si>
    <t>celkový počet nenulových hodnot:</t>
  </si>
  <si>
    <t>Komentované příklady k neparametrickým metodám.</t>
  </si>
  <si>
    <t>Petr Ponížil</t>
  </si>
  <si>
    <t>Zjistěte, zda se povrchy liší.</t>
  </si>
  <si>
    <t>výběr a</t>
  </si>
  <si>
    <t>výběr b</t>
  </si>
  <si>
    <t>1. krok</t>
  </si>
  <si>
    <t>2. krok</t>
  </si>
  <si>
    <t>3. krok</t>
  </si>
  <si>
    <t>veličina</t>
  </si>
  <si>
    <t>hodnota</t>
  </si>
  <si>
    <t>a</t>
  </si>
  <si>
    <t>W1</t>
  </si>
  <si>
    <t>W2</t>
  </si>
  <si>
    <t>n1</t>
  </si>
  <si>
    <t>n2</t>
  </si>
  <si>
    <t>Z1</t>
  </si>
  <si>
    <t>Z2</t>
  </si>
  <si>
    <t>b</t>
  </si>
  <si>
    <t>Z_krit(0.05)</t>
  </si>
  <si>
    <t>Otestujte, zda dva výběry maji stejný medián.</t>
  </si>
  <si>
    <t>Na následujících listech jsou příklady k neparametrickým metodám v z poslední přednášky. Měly by sloužit k samostudiu místo posledního semináře. Jsou to konkrétní příklady z databáze příkladů ke klasifikovanému zápočtu. Protože jsou dost podrobně okomentované, věřím, že by mohly k pochopení metod stačit. Kdyby někdo potřeboval něco dovysvětlit, může se ke mně nebo Petrovi Smolkovi přihlásit na konzultaci. 
Je to první verze a mohou v ní být chyby. Pokud mne upozorníte na nejasnosti nebo chyby, budu rád.</t>
  </si>
  <si>
    <t>verze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</si>
</sst>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"/>
    <numFmt numFmtId="166" formatCode="0.0000"/>
  </numFmts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8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0" xfId="0" applyFont="1"/>
    <xf numFmtId="165" fontId="0" fillId="0" borderId="0" xfId="0" applyNumberFormat="1"/>
    <xf numFmtId="0" fontId="5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7" fillId="0" borderId="0" xfId="0" applyFont="1"/>
    <xf numFmtId="0" fontId="0" fillId="0" borderId="2" xfId="0" applyBorder="1"/>
    <xf numFmtId="166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3</xdr:row>
          <xdr:rowOff>38100</xdr:rowOff>
        </xdr:from>
        <xdr:to>
          <xdr:col>19</xdr:col>
          <xdr:colOff>542925</xdr:colOff>
          <xdr:row>6</xdr:row>
          <xdr:rowOff>9525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</xdr:row>
          <xdr:rowOff>19050</xdr:rowOff>
        </xdr:from>
        <xdr:to>
          <xdr:col>20</xdr:col>
          <xdr:colOff>476250</xdr:colOff>
          <xdr:row>7</xdr:row>
          <xdr:rowOff>85725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A2" sqref="A2"/>
    </sheetView>
  </sheetViews>
  <sheetFormatPr defaultRowHeight="12.75" x14ac:dyDescent="0.2"/>
  <cols>
    <col min="1" max="1" width="134.7109375" customWidth="1"/>
  </cols>
  <sheetData>
    <row r="1" spans="1:1" ht="23.25" customHeight="1" x14ac:dyDescent="0.3">
      <c r="A1" s="4" t="s">
        <v>20</v>
      </c>
    </row>
    <row r="2" spans="1:1" ht="18.75" customHeight="1" x14ac:dyDescent="0.25">
      <c r="A2" s="7" t="s">
        <v>41</v>
      </c>
    </row>
    <row r="4" spans="1:1" ht="81" customHeight="1" x14ac:dyDescent="0.2">
      <c r="A4" s="5" t="s">
        <v>40</v>
      </c>
    </row>
    <row r="6" spans="1:1" ht="15" x14ac:dyDescent="0.2">
      <c r="A6" s="6" t="s">
        <v>21</v>
      </c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Q52"/>
  <sheetViews>
    <sheetView workbookViewId="0">
      <selection activeCell="C59" sqref="C59"/>
    </sheetView>
  </sheetViews>
  <sheetFormatPr defaultRowHeight="12.75" x14ac:dyDescent="0.2"/>
  <cols>
    <col min="10" max="10" width="9.140625" style="1"/>
  </cols>
  <sheetData>
    <row r="1" spans="1:17" x14ac:dyDescent="0.2">
      <c r="A1" t="s">
        <v>0</v>
      </c>
    </row>
    <row r="2" spans="1:17" x14ac:dyDescent="0.2">
      <c r="A2" t="s">
        <v>1</v>
      </c>
      <c r="K2" s="2">
        <v>0.01</v>
      </c>
    </row>
    <row r="3" spans="1:17" x14ac:dyDescent="0.2">
      <c r="A3">
        <v>28.83</v>
      </c>
      <c r="B3">
        <v>1.4</v>
      </c>
      <c r="C3">
        <v>8.2899999999999991</v>
      </c>
      <c r="D3">
        <v>92.62</v>
      </c>
      <c r="E3">
        <v>101.9</v>
      </c>
      <c r="K3" s="2">
        <v>1.4</v>
      </c>
      <c r="M3" t="s">
        <v>3</v>
      </c>
      <c r="P3" t="s">
        <v>2</v>
      </c>
      <c r="Q3">
        <v>32</v>
      </c>
    </row>
    <row r="4" spans="1:17" x14ac:dyDescent="0.2">
      <c r="A4">
        <v>28.36</v>
      </c>
      <c r="B4">
        <v>23.66</v>
      </c>
      <c r="C4">
        <v>5.83</v>
      </c>
      <c r="D4">
        <v>6.39</v>
      </c>
      <c r="E4">
        <v>59.85</v>
      </c>
      <c r="K4" s="2">
        <v>3.03</v>
      </c>
      <c r="M4" t="s">
        <v>4</v>
      </c>
      <c r="P4" t="s">
        <v>5</v>
      </c>
      <c r="Q4">
        <v>50</v>
      </c>
    </row>
    <row r="5" spans="1:17" x14ac:dyDescent="0.2">
      <c r="A5">
        <v>10.56</v>
      </c>
      <c r="B5">
        <v>11.1</v>
      </c>
      <c r="C5">
        <v>14.41</v>
      </c>
      <c r="D5">
        <v>22.98</v>
      </c>
      <c r="E5">
        <v>3.03</v>
      </c>
      <c r="K5" s="2">
        <v>4.21</v>
      </c>
      <c r="M5" t="s">
        <v>7</v>
      </c>
      <c r="P5" t="s">
        <v>6</v>
      </c>
      <c r="Q5" s="3">
        <f>ABS(2*Q3-Q4)/SQRT(Q4)</f>
        <v>1.9798989873223329</v>
      </c>
    </row>
    <row r="6" spans="1:17" x14ac:dyDescent="0.2">
      <c r="A6">
        <v>0.01</v>
      </c>
      <c r="B6">
        <v>69.62</v>
      </c>
      <c r="C6">
        <v>24.51</v>
      </c>
      <c r="D6">
        <v>89.76</v>
      </c>
      <c r="E6">
        <v>97.72</v>
      </c>
      <c r="K6" s="2">
        <v>5.83</v>
      </c>
      <c r="M6" t="s">
        <v>8</v>
      </c>
      <c r="P6" t="s">
        <v>9</v>
      </c>
      <c r="Q6" s="3">
        <f>NORMSINV(0.975)</f>
        <v>1.9599639845400536</v>
      </c>
    </row>
    <row r="7" spans="1:17" x14ac:dyDescent="0.2">
      <c r="A7">
        <v>42.53</v>
      </c>
      <c r="B7">
        <v>36.82</v>
      </c>
      <c r="C7">
        <v>18.88</v>
      </c>
      <c r="D7">
        <v>4.21</v>
      </c>
      <c r="E7">
        <v>62.34</v>
      </c>
      <c r="K7" s="2">
        <v>6.39</v>
      </c>
      <c r="M7" t="s">
        <v>10</v>
      </c>
      <c r="P7" t="s">
        <v>11</v>
      </c>
      <c r="Q7" s="3">
        <f>NORMSINV(0.995)</f>
        <v>2.5758293035488999</v>
      </c>
    </row>
    <row r="8" spans="1:17" x14ac:dyDescent="0.2">
      <c r="A8">
        <v>57.74</v>
      </c>
      <c r="B8">
        <v>55.77</v>
      </c>
      <c r="C8">
        <v>105.6</v>
      </c>
      <c r="D8">
        <v>47.39</v>
      </c>
      <c r="E8">
        <v>42.07</v>
      </c>
      <c r="K8" s="2">
        <v>7.84</v>
      </c>
    </row>
    <row r="9" spans="1:17" x14ac:dyDescent="0.2">
      <c r="A9">
        <v>26.56</v>
      </c>
      <c r="B9">
        <v>32.950000000000003</v>
      </c>
      <c r="C9">
        <v>33.79</v>
      </c>
      <c r="D9">
        <v>21.38</v>
      </c>
      <c r="E9">
        <v>62.05</v>
      </c>
      <c r="K9" s="2">
        <v>8.2899999999999991</v>
      </c>
    </row>
    <row r="10" spans="1:17" x14ac:dyDescent="0.2">
      <c r="A10">
        <v>76.569999999999993</v>
      </c>
      <c r="B10">
        <v>51.61</v>
      </c>
      <c r="C10">
        <v>8.44</v>
      </c>
      <c r="D10">
        <v>71.09</v>
      </c>
      <c r="E10">
        <v>7.84</v>
      </c>
      <c r="K10" s="2">
        <v>8.44</v>
      </c>
    </row>
    <row r="11" spans="1:17" x14ac:dyDescent="0.2">
      <c r="A11">
        <v>89.71</v>
      </c>
      <c r="B11">
        <v>15.77</v>
      </c>
      <c r="C11">
        <v>22.18</v>
      </c>
      <c r="D11">
        <v>60.49</v>
      </c>
      <c r="E11">
        <v>28.54</v>
      </c>
      <c r="K11" s="2">
        <v>9.9</v>
      </c>
    </row>
    <row r="12" spans="1:17" x14ac:dyDescent="0.2">
      <c r="A12">
        <v>51.88</v>
      </c>
      <c r="B12">
        <v>19.260000000000002</v>
      </c>
      <c r="C12">
        <v>15.1</v>
      </c>
      <c r="D12">
        <v>9.9</v>
      </c>
      <c r="E12">
        <v>39.61</v>
      </c>
      <c r="K12" s="2">
        <v>10.56</v>
      </c>
    </row>
    <row r="13" spans="1:17" x14ac:dyDescent="0.2">
      <c r="K13" s="2">
        <v>11.1</v>
      </c>
    </row>
    <row r="14" spans="1:17" x14ac:dyDescent="0.2">
      <c r="K14" s="2">
        <v>14.41</v>
      </c>
    </row>
    <row r="15" spans="1:17" x14ac:dyDescent="0.2">
      <c r="K15" s="2">
        <v>15.1</v>
      </c>
    </row>
    <row r="16" spans="1:17" x14ac:dyDescent="0.2">
      <c r="K16" s="2">
        <v>15.77</v>
      </c>
    </row>
    <row r="17" spans="11:11" x14ac:dyDescent="0.2">
      <c r="K17" s="2">
        <v>18.88</v>
      </c>
    </row>
    <row r="18" spans="11:11" x14ac:dyDescent="0.2">
      <c r="K18" s="2">
        <v>19.260000000000002</v>
      </c>
    </row>
    <row r="19" spans="11:11" x14ac:dyDescent="0.2">
      <c r="K19" s="2">
        <v>21.38</v>
      </c>
    </row>
    <row r="20" spans="11:11" x14ac:dyDescent="0.2">
      <c r="K20" s="2">
        <v>22.18</v>
      </c>
    </row>
    <row r="21" spans="11:11" x14ac:dyDescent="0.2">
      <c r="K21" s="2">
        <v>22.98</v>
      </c>
    </row>
    <row r="22" spans="11:11" x14ac:dyDescent="0.2">
      <c r="K22" s="2">
        <v>23.66</v>
      </c>
    </row>
    <row r="23" spans="11:11" x14ac:dyDescent="0.2">
      <c r="K23" s="2">
        <v>24.51</v>
      </c>
    </row>
    <row r="24" spans="11:11" x14ac:dyDescent="0.2">
      <c r="K24" s="2">
        <v>26.56</v>
      </c>
    </row>
    <row r="25" spans="11:11" x14ac:dyDescent="0.2">
      <c r="K25" s="2">
        <v>28.36</v>
      </c>
    </row>
    <row r="26" spans="11:11" x14ac:dyDescent="0.2">
      <c r="K26" s="2">
        <v>28.54</v>
      </c>
    </row>
    <row r="27" spans="11:11" x14ac:dyDescent="0.2">
      <c r="K27" s="2">
        <v>28.83</v>
      </c>
    </row>
    <row r="28" spans="11:11" x14ac:dyDescent="0.2">
      <c r="K28" s="2">
        <v>32.950000000000003</v>
      </c>
    </row>
    <row r="29" spans="11:11" x14ac:dyDescent="0.2">
      <c r="K29" s="2">
        <v>33.79</v>
      </c>
    </row>
    <row r="30" spans="11:11" x14ac:dyDescent="0.2">
      <c r="K30" s="2">
        <v>36.82</v>
      </c>
    </row>
    <row r="31" spans="11:11" x14ac:dyDescent="0.2">
      <c r="K31" s="2">
        <v>39.61</v>
      </c>
    </row>
    <row r="32" spans="11:11" x14ac:dyDescent="0.2">
      <c r="K32" s="2">
        <v>42.07</v>
      </c>
    </row>
    <row r="33" spans="11:11" x14ac:dyDescent="0.2">
      <c r="K33" s="2">
        <v>42.53</v>
      </c>
    </row>
    <row r="34" spans="11:11" x14ac:dyDescent="0.2">
      <c r="K34">
        <v>47.39</v>
      </c>
    </row>
    <row r="35" spans="11:11" x14ac:dyDescent="0.2">
      <c r="K35">
        <v>51.61</v>
      </c>
    </row>
    <row r="36" spans="11:11" x14ac:dyDescent="0.2">
      <c r="K36">
        <v>51.88</v>
      </c>
    </row>
    <row r="37" spans="11:11" x14ac:dyDescent="0.2">
      <c r="K37">
        <v>55.77</v>
      </c>
    </row>
    <row r="38" spans="11:11" x14ac:dyDescent="0.2">
      <c r="K38">
        <v>57.74</v>
      </c>
    </row>
    <row r="39" spans="11:11" x14ac:dyDescent="0.2">
      <c r="K39">
        <v>59.85</v>
      </c>
    </row>
    <row r="40" spans="11:11" x14ac:dyDescent="0.2">
      <c r="K40">
        <v>60.49</v>
      </c>
    </row>
    <row r="41" spans="11:11" x14ac:dyDescent="0.2">
      <c r="K41">
        <v>62.05</v>
      </c>
    </row>
    <row r="42" spans="11:11" x14ac:dyDescent="0.2">
      <c r="K42">
        <v>62.34</v>
      </c>
    </row>
    <row r="43" spans="11:11" x14ac:dyDescent="0.2">
      <c r="K43">
        <v>69.62</v>
      </c>
    </row>
    <row r="44" spans="11:11" x14ac:dyDescent="0.2">
      <c r="K44">
        <v>71.09</v>
      </c>
    </row>
    <row r="45" spans="11:11" x14ac:dyDescent="0.2">
      <c r="K45">
        <v>76.569999999999993</v>
      </c>
    </row>
    <row r="46" spans="11:11" x14ac:dyDescent="0.2">
      <c r="K46">
        <v>84.21</v>
      </c>
    </row>
    <row r="47" spans="11:11" x14ac:dyDescent="0.2">
      <c r="K47">
        <v>89.71</v>
      </c>
    </row>
    <row r="48" spans="11:11" x14ac:dyDescent="0.2">
      <c r="K48">
        <v>89.76</v>
      </c>
    </row>
    <row r="49" spans="11:11" x14ac:dyDescent="0.2">
      <c r="K49">
        <v>92.62</v>
      </c>
    </row>
    <row r="50" spans="11:11" x14ac:dyDescent="0.2">
      <c r="K50">
        <v>97.72</v>
      </c>
    </row>
    <row r="51" spans="11:11" x14ac:dyDescent="0.2">
      <c r="K51">
        <v>101.9</v>
      </c>
    </row>
    <row r="52" spans="11:11" x14ac:dyDescent="0.2">
      <c r="K52">
        <v>105.6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26" r:id="rId4">
          <objectPr defaultSize="0" r:id="rId5">
            <anchor moveWithCells="1">
              <from>
                <xdr:col>17</xdr:col>
                <xdr:colOff>171450</xdr:colOff>
                <xdr:row>3</xdr:row>
                <xdr:rowOff>38100</xdr:rowOff>
              </from>
              <to>
                <xdr:col>19</xdr:col>
                <xdr:colOff>542925</xdr:colOff>
                <xdr:row>6</xdr:row>
                <xdr:rowOff>9525</xdr:rowOff>
              </to>
            </anchor>
          </objectPr>
        </oleObject>
      </mc:Choice>
      <mc:Fallback>
        <oleObject progId="Equation.3" shapeId="102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Q14"/>
  <sheetViews>
    <sheetView workbookViewId="0">
      <selection activeCell="A3" sqref="A3"/>
    </sheetView>
  </sheetViews>
  <sheetFormatPr defaultRowHeight="12.75" x14ac:dyDescent="0.2"/>
  <cols>
    <col min="10" max="10" width="9.140625" style="1"/>
  </cols>
  <sheetData>
    <row r="1" spans="1:17" x14ac:dyDescent="0.2">
      <c r="A1" t="s">
        <v>12</v>
      </c>
    </row>
    <row r="2" spans="1:17" x14ac:dyDescent="0.2">
      <c r="A2" t="s">
        <v>17</v>
      </c>
    </row>
    <row r="3" spans="1:17" x14ac:dyDescent="0.2">
      <c r="A3" t="s">
        <v>22</v>
      </c>
      <c r="K3" t="s">
        <v>16</v>
      </c>
    </row>
    <row r="4" spans="1:17" x14ac:dyDescent="0.2">
      <c r="A4" t="s">
        <v>13</v>
      </c>
      <c r="B4" t="s">
        <v>14</v>
      </c>
      <c r="C4" t="s">
        <v>15</v>
      </c>
      <c r="K4">
        <f t="shared" ref="K4:K13" si="0">C5-B5</f>
        <v>0.20300000000000001</v>
      </c>
      <c r="M4" t="s">
        <v>18</v>
      </c>
      <c r="P4" t="s">
        <v>2</v>
      </c>
      <c r="Q4">
        <v>1</v>
      </c>
    </row>
    <row r="5" spans="1:17" x14ac:dyDescent="0.2">
      <c r="A5">
        <v>1</v>
      </c>
      <c r="B5">
        <v>0.28499999999999998</v>
      </c>
      <c r="C5">
        <v>0.48799999999999999</v>
      </c>
      <c r="K5">
        <f t="shared" si="0"/>
        <v>0.315</v>
      </c>
      <c r="M5" t="s">
        <v>19</v>
      </c>
      <c r="P5" t="s">
        <v>5</v>
      </c>
      <c r="Q5">
        <v>9</v>
      </c>
    </row>
    <row r="6" spans="1:17" x14ac:dyDescent="0.2">
      <c r="A6">
        <v>2</v>
      </c>
      <c r="B6">
        <v>0.46</v>
      </c>
      <c r="C6">
        <v>0.77500000000000002</v>
      </c>
      <c r="K6">
        <f t="shared" si="0"/>
        <v>5.1999999999999991E-2</v>
      </c>
      <c r="M6" t="s">
        <v>7</v>
      </c>
      <c r="P6" t="s">
        <v>6</v>
      </c>
      <c r="Q6" s="3">
        <f>ABS(2*Q4-Q5)/SQRT(Q5)</f>
        <v>2.3333333333333335</v>
      </c>
    </row>
    <row r="7" spans="1:17" x14ac:dyDescent="0.2">
      <c r="A7">
        <v>3</v>
      </c>
      <c r="B7">
        <v>9.7000000000000003E-2</v>
      </c>
      <c r="C7">
        <v>0.14899999999999999</v>
      </c>
      <c r="K7">
        <f t="shared" si="0"/>
        <v>9.2000000000000026E-2</v>
      </c>
      <c r="M7" t="s">
        <v>8</v>
      </c>
      <c r="P7" t="s">
        <v>9</v>
      </c>
      <c r="Q7" s="3">
        <f>NORMSINV(0.975)</f>
        <v>1.9599639845400536</v>
      </c>
    </row>
    <row r="8" spans="1:17" x14ac:dyDescent="0.2">
      <c r="A8">
        <v>4</v>
      </c>
      <c r="B8">
        <v>0.183</v>
      </c>
      <c r="C8">
        <v>0.27500000000000002</v>
      </c>
      <c r="K8">
        <f t="shared" si="0"/>
        <v>-2.6000000000000023E-2</v>
      </c>
      <c r="M8" t="s">
        <v>10</v>
      </c>
      <c r="P8" t="s">
        <v>11</v>
      </c>
      <c r="Q8" s="3">
        <f>NORMSINV(0.995)</f>
        <v>2.5758293035488999</v>
      </c>
    </row>
    <row r="9" spans="1:17" x14ac:dyDescent="0.2">
      <c r="A9">
        <v>5</v>
      </c>
      <c r="B9">
        <v>0.26100000000000001</v>
      </c>
      <c r="C9">
        <v>0.23499999999999999</v>
      </c>
      <c r="K9">
        <f t="shared" si="0"/>
        <v>4.0000000000000001E-3</v>
      </c>
    </row>
    <row r="10" spans="1:17" x14ac:dyDescent="0.2">
      <c r="A10">
        <v>6</v>
      </c>
      <c r="B10">
        <v>2.5000000000000001E-2</v>
      </c>
      <c r="C10">
        <v>2.9000000000000001E-2</v>
      </c>
      <c r="K10">
        <f t="shared" si="0"/>
        <v>0</v>
      </c>
    </row>
    <row r="11" spans="1:17" x14ac:dyDescent="0.2">
      <c r="A11">
        <v>7</v>
      </c>
      <c r="B11">
        <v>4.0000000000000001E-3</v>
      </c>
      <c r="C11">
        <v>4.0000000000000001E-3</v>
      </c>
      <c r="K11">
        <f t="shared" si="0"/>
        <v>6.0000000000000053E-3</v>
      </c>
    </row>
    <row r="12" spans="1:17" x14ac:dyDescent="0.2">
      <c r="A12">
        <v>8</v>
      </c>
      <c r="B12">
        <v>0.152</v>
      </c>
      <c r="C12">
        <v>0.158</v>
      </c>
      <c r="K12">
        <f t="shared" si="0"/>
        <v>4.9000000000000016E-2</v>
      </c>
    </row>
    <row r="13" spans="1:17" x14ac:dyDescent="0.2">
      <c r="A13">
        <v>9</v>
      </c>
      <c r="B13">
        <v>8.6999999999999994E-2</v>
      </c>
      <c r="C13">
        <v>0.13600000000000001</v>
      </c>
      <c r="K13">
        <f t="shared" si="0"/>
        <v>0.13500000000000001</v>
      </c>
    </row>
    <row r="14" spans="1:17" x14ac:dyDescent="0.2">
      <c r="A14">
        <v>10</v>
      </c>
      <c r="B14">
        <v>0.30399999999999999</v>
      </c>
      <c r="C14">
        <v>0.439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2055" r:id="rId4">
          <objectPr defaultSize="0" r:id="rId5">
            <anchor moveWithCells="1">
              <from>
                <xdr:col>17</xdr:col>
                <xdr:colOff>190500</xdr:colOff>
                <xdr:row>4</xdr:row>
                <xdr:rowOff>19050</xdr:rowOff>
              </from>
              <to>
                <xdr:col>20</xdr:col>
                <xdr:colOff>476250</xdr:colOff>
                <xdr:row>7</xdr:row>
                <xdr:rowOff>85725</xdr:rowOff>
              </to>
            </anchor>
          </objectPr>
        </oleObject>
      </mc:Choice>
      <mc:Fallback>
        <oleObject progId="Equation.3" shapeId="205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0"/>
  <sheetViews>
    <sheetView workbookViewId="0">
      <selection activeCell="G14" sqref="G14"/>
    </sheetView>
  </sheetViews>
  <sheetFormatPr defaultRowHeight="12.75" x14ac:dyDescent="0.2"/>
  <cols>
    <col min="1" max="1" width="5.5703125" customWidth="1"/>
    <col min="2" max="2" width="7.7109375" customWidth="1"/>
    <col min="4" max="4" width="8.28515625" customWidth="1"/>
    <col min="10" max="10" width="9.140625" style="8"/>
    <col min="13" max="13" width="4" customWidth="1"/>
    <col min="16" max="16" width="4.28515625" customWidth="1"/>
    <col min="17" max="17" width="3.85546875" customWidth="1"/>
    <col min="20" max="20" width="4.7109375" customWidth="1"/>
    <col min="21" max="21" width="4.42578125" customWidth="1"/>
    <col min="23" max="23" width="10.28515625" customWidth="1"/>
  </cols>
  <sheetData>
    <row r="1" spans="1:24" x14ac:dyDescent="0.2">
      <c r="A1" t="s">
        <v>39</v>
      </c>
    </row>
    <row r="3" spans="1:24" x14ac:dyDescent="0.2">
      <c r="A3" t="s">
        <v>23</v>
      </c>
      <c r="C3" t="s">
        <v>24</v>
      </c>
    </row>
    <row r="4" spans="1:24" x14ac:dyDescent="0.2">
      <c r="A4" s="3">
        <v>5.9301496554531896</v>
      </c>
      <c r="B4" s="3"/>
      <c r="C4" s="3">
        <v>4.8137720047186541</v>
      </c>
    </row>
    <row r="5" spans="1:24" x14ac:dyDescent="0.2">
      <c r="A5" s="3">
        <v>7.6618534190166017</v>
      </c>
      <c r="B5" s="3"/>
      <c r="C5" s="3">
        <v>5.165293683052985</v>
      </c>
    </row>
    <row r="6" spans="1:24" x14ac:dyDescent="0.2">
      <c r="A6" s="3">
        <v>9.1756981620492883</v>
      </c>
      <c r="B6" s="3"/>
      <c r="C6" s="3">
        <v>4.5605882633676131</v>
      </c>
      <c r="L6" t="s">
        <v>25</v>
      </c>
      <c r="O6" t="s">
        <v>26</v>
      </c>
      <c r="S6" t="s">
        <v>27</v>
      </c>
      <c r="W6" t="s">
        <v>28</v>
      </c>
      <c r="X6" t="s">
        <v>29</v>
      </c>
    </row>
    <row r="7" spans="1:24" x14ac:dyDescent="0.2">
      <c r="A7" s="3">
        <v>6.6449194860608074</v>
      </c>
      <c r="B7" s="3"/>
      <c r="C7" s="3">
        <v>4.7486615333286251</v>
      </c>
      <c r="L7" s="3">
        <v>5.9301496554531896</v>
      </c>
      <c r="M7" t="s">
        <v>30</v>
      </c>
      <c r="N7" s="3"/>
      <c r="O7" s="3">
        <v>0.9228318726034157</v>
      </c>
      <c r="P7" t="s">
        <v>30</v>
      </c>
      <c r="Q7">
        <v>1</v>
      </c>
      <c r="S7" s="3">
        <v>0.9228318726034157</v>
      </c>
      <c r="T7" t="s">
        <v>30</v>
      </c>
      <c r="U7">
        <v>1</v>
      </c>
      <c r="W7" t="s">
        <v>31</v>
      </c>
      <c r="X7">
        <f>V26</f>
        <v>383</v>
      </c>
    </row>
    <row r="8" spans="1:24" x14ac:dyDescent="0.2">
      <c r="A8" s="3">
        <v>1.8675426031894826</v>
      </c>
      <c r="B8" s="3"/>
      <c r="C8" s="3">
        <v>4.8162458204283674</v>
      </c>
      <c r="L8" s="3">
        <v>7.6618534190166017</v>
      </c>
      <c r="M8" t="s">
        <v>30</v>
      </c>
      <c r="N8" s="3"/>
      <c r="O8" s="3">
        <v>1.5331729293308261</v>
      </c>
      <c r="P8" t="s">
        <v>30</v>
      </c>
      <c r="Q8">
        <v>2</v>
      </c>
      <c r="S8" s="3">
        <v>1.5331729293308261</v>
      </c>
      <c r="T8" t="s">
        <v>30</v>
      </c>
      <c r="U8">
        <v>2</v>
      </c>
      <c r="W8" t="s">
        <v>32</v>
      </c>
      <c r="X8">
        <f>V40</f>
        <v>212</v>
      </c>
    </row>
    <row r="9" spans="1:24" x14ac:dyDescent="0.2">
      <c r="A9" s="3">
        <v>3.2491759239088069</v>
      </c>
      <c r="B9" s="3"/>
      <c r="C9" s="3">
        <v>4.5615294269935873</v>
      </c>
      <c r="L9" s="3">
        <v>9.1756981620492883</v>
      </c>
      <c r="M9" t="s">
        <v>30</v>
      </c>
      <c r="N9" s="3"/>
      <c r="O9" s="3">
        <v>1.8675426031894826</v>
      </c>
      <c r="P9" t="s">
        <v>30</v>
      </c>
      <c r="Q9">
        <v>3</v>
      </c>
      <c r="S9" s="3">
        <v>1.8675426031894826</v>
      </c>
      <c r="T9" t="s">
        <v>30</v>
      </c>
      <c r="U9">
        <v>3</v>
      </c>
      <c r="W9" t="s">
        <v>33</v>
      </c>
      <c r="X9">
        <v>20</v>
      </c>
    </row>
    <row r="10" spans="1:24" x14ac:dyDescent="0.2">
      <c r="A10" s="3">
        <v>2.2700187083929579</v>
      </c>
      <c r="B10" s="3"/>
      <c r="C10" s="3">
        <v>4.9918295040210863</v>
      </c>
      <c r="L10" s="3">
        <v>6.6449194860608074</v>
      </c>
      <c r="M10" t="s">
        <v>30</v>
      </c>
      <c r="N10" s="3"/>
      <c r="O10" s="3">
        <v>2.2700187083929579</v>
      </c>
      <c r="P10" t="s">
        <v>30</v>
      </c>
      <c r="Q10">
        <v>4</v>
      </c>
      <c r="S10" s="3">
        <v>2.2700187083929579</v>
      </c>
      <c r="T10" t="s">
        <v>30</v>
      </c>
      <c r="U10">
        <v>4</v>
      </c>
      <c r="W10" t="s">
        <v>34</v>
      </c>
      <c r="X10">
        <v>14</v>
      </c>
    </row>
    <row r="11" spans="1:24" x14ac:dyDescent="0.2">
      <c r="A11" s="3">
        <v>5.9670051272399309</v>
      </c>
      <c r="B11" s="3"/>
      <c r="C11" s="3">
        <v>4.9688859910899161</v>
      </c>
      <c r="L11" s="3">
        <v>1.8675426031894826</v>
      </c>
      <c r="M11" t="s">
        <v>30</v>
      </c>
      <c r="N11" s="3"/>
      <c r="O11" s="3">
        <v>3.2491759239088069</v>
      </c>
      <c r="P11" t="s">
        <v>30</v>
      </c>
      <c r="Q11">
        <v>5</v>
      </c>
      <c r="S11" s="3">
        <v>3.2491759239088069</v>
      </c>
      <c r="T11" t="s">
        <v>30</v>
      </c>
      <c r="U11">
        <v>5</v>
      </c>
      <c r="W11" t="s">
        <v>35</v>
      </c>
      <c r="X11" s="9">
        <f>(X7-X9*(X9+X10+1)/2)/SQRT(X9*X10*(X9+X10+1)/12)</f>
        <v>1.1547594501692124</v>
      </c>
    </row>
    <row r="12" spans="1:24" x14ac:dyDescent="0.2">
      <c r="A12" s="3">
        <v>4.0706246233572863</v>
      </c>
      <c r="B12" s="3"/>
      <c r="C12" s="3">
        <v>4.640645494061971</v>
      </c>
      <c r="L12" s="3">
        <v>3.2491759239088069</v>
      </c>
      <c r="M12" t="s">
        <v>30</v>
      </c>
      <c r="N12" s="3"/>
      <c r="O12" s="3">
        <v>4.0706246233572863</v>
      </c>
      <c r="P12" t="s">
        <v>30</v>
      </c>
      <c r="Q12">
        <v>6</v>
      </c>
      <c r="S12" s="3">
        <v>4.0706246233572863</v>
      </c>
      <c r="T12" t="s">
        <v>30</v>
      </c>
      <c r="U12">
        <v>6</v>
      </c>
      <c r="W12" t="s">
        <v>36</v>
      </c>
      <c r="X12" s="9">
        <f>(X8-X10*(X9+X10+1)/2)/SQRT(X9*X10*(X9+X10+1)/12)</f>
        <v>-1.1547594501692124</v>
      </c>
    </row>
    <row r="13" spans="1:24" x14ac:dyDescent="0.2">
      <c r="A13" s="3">
        <v>9.7176959919082968</v>
      </c>
      <c r="B13" s="3"/>
      <c r="C13" s="3">
        <v>4.9907241826217632</v>
      </c>
      <c r="L13" s="3">
        <v>2.2700187083929579</v>
      </c>
      <c r="M13" t="s">
        <v>30</v>
      </c>
      <c r="N13" s="3"/>
      <c r="O13" s="3">
        <v>4.1503914282064613</v>
      </c>
      <c r="P13" t="s">
        <v>30</v>
      </c>
      <c r="Q13">
        <v>7</v>
      </c>
      <c r="S13" s="3">
        <v>4.1503914282064613</v>
      </c>
      <c r="T13" t="s">
        <v>30</v>
      </c>
      <c r="U13">
        <v>7</v>
      </c>
    </row>
    <row r="14" spans="1:24" x14ac:dyDescent="0.2">
      <c r="A14" s="3">
        <v>9.6056065313872718</v>
      </c>
      <c r="B14" s="3"/>
      <c r="C14" s="3">
        <v>5.1135245283342581</v>
      </c>
      <c r="L14" s="3">
        <v>5.9670051272399309</v>
      </c>
      <c r="M14" t="s">
        <v>30</v>
      </c>
      <c r="N14" s="3"/>
      <c r="O14" s="3">
        <v>4.5465480516861474</v>
      </c>
      <c r="P14" t="s">
        <v>37</v>
      </c>
      <c r="Q14">
        <v>8</v>
      </c>
      <c r="S14" s="3">
        <v>4.7778469368281584</v>
      </c>
      <c r="T14" t="s">
        <v>30</v>
      </c>
      <c r="U14">
        <v>13</v>
      </c>
      <c r="W14" t="s">
        <v>38</v>
      </c>
      <c r="X14" s="9">
        <f>NORMSINV(1-0.05/2)</f>
        <v>1.9599639845400536</v>
      </c>
    </row>
    <row r="15" spans="1:24" x14ac:dyDescent="0.2">
      <c r="A15" s="3">
        <v>8.7750147543966328</v>
      </c>
      <c r="B15" s="3"/>
      <c r="C15" s="3">
        <v>5.1357197707485946</v>
      </c>
      <c r="L15" s="3">
        <v>4.0706246233572863</v>
      </c>
      <c r="M15" t="s">
        <v>30</v>
      </c>
      <c r="N15" s="3"/>
      <c r="O15" s="3">
        <v>4.5605882633676131</v>
      </c>
      <c r="P15" t="s">
        <v>37</v>
      </c>
      <c r="Q15">
        <v>9</v>
      </c>
      <c r="S15" s="3">
        <v>5.1806139458173917</v>
      </c>
      <c r="T15" t="s">
        <v>30</v>
      </c>
      <c r="U15">
        <v>23</v>
      </c>
    </row>
    <row r="16" spans="1:24" x14ac:dyDescent="0.2">
      <c r="A16" s="3">
        <v>1.5331729293308261</v>
      </c>
      <c r="B16" s="3"/>
      <c r="C16" s="3">
        <v>5.1151955219480385</v>
      </c>
      <c r="L16" s="3">
        <v>9.7176959919082968</v>
      </c>
      <c r="M16" t="s">
        <v>30</v>
      </c>
      <c r="N16" s="3"/>
      <c r="O16" s="3">
        <v>4.5615294269935873</v>
      </c>
      <c r="P16" t="s">
        <v>37</v>
      </c>
      <c r="Q16">
        <v>10</v>
      </c>
      <c r="S16" s="3">
        <v>5.2450908381456269</v>
      </c>
      <c r="T16" t="s">
        <v>30</v>
      </c>
      <c r="U16">
        <v>24</v>
      </c>
    </row>
    <row r="17" spans="1:22" x14ac:dyDescent="0.2">
      <c r="A17" s="3">
        <v>9.4046089580426457</v>
      </c>
      <c r="B17" s="3"/>
      <c r="C17" s="3">
        <v>4.5465480516861474</v>
      </c>
      <c r="L17" s="3">
        <v>9.6056065313872718</v>
      </c>
      <c r="M17" t="s">
        <v>30</v>
      </c>
      <c r="N17" s="3"/>
      <c r="O17" s="3">
        <v>4.640645494061971</v>
      </c>
      <c r="P17" t="s">
        <v>37</v>
      </c>
      <c r="Q17">
        <v>11</v>
      </c>
      <c r="S17" s="3">
        <v>5.3480365893438364</v>
      </c>
      <c r="T17" t="s">
        <v>30</v>
      </c>
      <c r="U17">
        <v>25</v>
      </c>
    </row>
    <row r="18" spans="1:22" x14ac:dyDescent="0.2">
      <c r="A18" s="3">
        <v>4.7778469368281584</v>
      </c>
      <c r="B18" s="3"/>
      <c r="C18" s="3"/>
      <c r="L18" s="3">
        <v>8.7750147543966328</v>
      </c>
      <c r="M18" t="s">
        <v>30</v>
      </c>
      <c r="N18" s="3"/>
      <c r="O18" s="3">
        <v>4.7486615333286251</v>
      </c>
      <c r="P18" t="s">
        <v>37</v>
      </c>
      <c r="Q18">
        <v>12</v>
      </c>
      <c r="S18" s="3">
        <v>5.9301496554531896</v>
      </c>
      <c r="T18" t="s">
        <v>30</v>
      </c>
      <c r="U18">
        <v>26</v>
      </c>
    </row>
    <row r="19" spans="1:22" x14ac:dyDescent="0.2">
      <c r="A19" s="3">
        <v>5.3480365893438364</v>
      </c>
      <c r="B19" s="3"/>
      <c r="C19" s="3"/>
      <c r="L19" s="3">
        <v>1.5331729293308261</v>
      </c>
      <c r="M19" t="s">
        <v>30</v>
      </c>
      <c r="N19" s="3"/>
      <c r="O19" s="3">
        <v>4.7778469368281584</v>
      </c>
      <c r="P19" t="s">
        <v>30</v>
      </c>
      <c r="Q19">
        <v>13</v>
      </c>
      <c r="S19" s="3">
        <v>5.9670051272399309</v>
      </c>
      <c r="T19" t="s">
        <v>30</v>
      </c>
      <c r="U19">
        <v>27</v>
      </c>
    </row>
    <row r="20" spans="1:22" x14ac:dyDescent="0.2">
      <c r="A20" s="3">
        <v>5.1806139458173917</v>
      </c>
      <c r="B20" s="3"/>
      <c r="C20" s="3"/>
      <c r="L20" s="3">
        <v>9.4046089580426457</v>
      </c>
      <c r="M20" t="s">
        <v>30</v>
      </c>
      <c r="N20" s="3"/>
      <c r="O20" s="3">
        <v>4.8137720047186541</v>
      </c>
      <c r="P20" t="s">
        <v>37</v>
      </c>
      <c r="Q20">
        <v>14</v>
      </c>
      <c r="S20" s="3">
        <v>6.6449194860608074</v>
      </c>
      <c r="T20" t="s">
        <v>30</v>
      </c>
      <c r="U20">
        <v>28</v>
      </c>
    </row>
    <row r="21" spans="1:22" x14ac:dyDescent="0.2">
      <c r="A21" s="3">
        <v>0.9228318726034157</v>
      </c>
      <c r="B21" s="3"/>
      <c r="C21" s="3"/>
      <c r="L21" s="3">
        <v>4.7778469368281584</v>
      </c>
      <c r="M21" t="s">
        <v>30</v>
      </c>
      <c r="N21" s="3"/>
      <c r="O21" s="3">
        <v>4.8162458204283674</v>
      </c>
      <c r="P21" t="s">
        <v>37</v>
      </c>
      <c r="Q21">
        <v>15</v>
      </c>
      <c r="S21" s="3">
        <v>7.6618534190166017</v>
      </c>
      <c r="T21" t="s">
        <v>30</v>
      </c>
      <c r="U21">
        <v>29</v>
      </c>
    </row>
    <row r="22" spans="1:22" x14ac:dyDescent="0.2">
      <c r="A22" s="3">
        <v>5.2450908381456269</v>
      </c>
      <c r="B22" s="3"/>
      <c r="C22" s="3"/>
      <c r="L22" s="3">
        <v>5.3480365893438364</v>
      </c>
      <c r="M22" t="s">
        <v>30</v>
      </c>
      <c r="N22" s="3"/>
      <c r="O22" s="3">
        <v>4.9688859910899161</v>
      </c>
      <c r="P22" t="s">
        <v>37</v>
      </c>
      <c r="Q22">
        <v>16</v>
      </c>
      <c r="S22" s="3">
        <v>8.7750147543966328</v>
      </c>
      <c r="T22" t="s">
        <v>30</v>
      </c>
      <c r="U22">
        <v>30</v>
      </c>
    </row>
    <row r="23" spans="1:22" x14ac:dyDescent="0.2">
      <c r="A23" s="3">
        <v>4.1503914282064613</v>
      </c>
      <c r="B23" s="3"/>
      <c r="C23" s="3"/>
      <c r="L23" s="3">
        <v>5.1806139458173917</v>
      </c>
      <c r="M23" t="s">
        <v>30</v>
      </c>
      <c r="N23" s="3"/>
      <c r="O23" s="3">
        <v>4.9907241826217632</v>
      </c>
      <c r="P23" t="s">
        <v>37</v>
      </c>
      <c r="Q23">
        <v>17</v>
      </c>
      <c r="S23" s="3">
        <v>9.1756981620492883</v>
      </c>
      <c r="T23" t="s">
        <v>30</v>
      </c>
      <c r="U23">
        <v>31</v>
      </c>
    </row>
    <row r="24" spans="1:22" x14ac:dyDescent="0.2">
      <c r="L24" s="3">
        <v>0.9228318726034157</v>
      </c>
      <c r="M24" t="s">
        <v>30</v>
      </c>
      <c r="N24" s="3"/>
      <c r="O24" s="3">
        <v>4.9918295040210863</v>
      </c>
      <c r="P24" t="s">
        <v>37</v>
      </c>
      <c r="Q24">
        <v>18</v>
      </c>
      <c r="S24" s="3">
        <v>9.4046089580426457</v>
      </c>
      <c r="T24" t="s">
        <v>30</v>
      </c>
      <c r="U24">
        <v>32</v>
      </c>
    </row>
    <row r="25" spans="1:22" x14ac:dyDescent="0.2">
      <c r="L25" s="3">
        <v>5.2450908381456269</v>
      </c>
      <c r="M25" t="s">
        <v>30</v>
      </c>
      <c r="N25" s="3"/>
      <c r="O25" s="3">
        <v>5.1135245283342581</v>
      </c>
      <c r="P25" t="s">
        <v>37</v>
      </c>
      <c r="Q25">
        <v>19</v>
      </c>
      <c r="S25" s="3">
        <v>9.6056065313872718</v>
      </c>
      <c r="T25" t="s">
        <v>30</v>
      </c>
      <c r="U25">
        <v>33</v>
      </c>
    </row>
    <row r="26" spans="1:22" x14ac:dyDescent="0.2">
      <c r="L26" s="3">
        <v>4.1503914282064613</v>
      </c>
      <c r="M26" t="s">
        <v>30</v>
      </c>
      <c r="N26" s="3"/>
      <c r="O26" s="3">
        <v>5.1151955219480385</v>
      </c>
      <c r="P26" t="s">
        <v>37</v>
      </c>
      <c r="Q26">
        <v>20</v>
      </c>
      <c r="S26" s="3">
        <v>9.7176959919082968</v>
      </c>
      <c r="T26" t="s">
        <v>30</v>
      </c>
      <c r="U26">
        <v>34</v>
      </c>
      <c r="V26">
        <f>SUM(U7:U26)</f>
        <v>383</v>
      </c>
    </row>
    <row r="27" spans="1:22" x14ac:dyDescent="0.2">
      <c r="L27" s="3">
        <v>4.8137720047186541</v>
      </c>
      <c r="M27" t="s">
        <v>37</v>
      </c>
      <c r="N27" s="3"/>
      <c r="O27" s="3">
        <v>5.1357197707485946</v>
      </c>
      <c r="P27" t="s">
        <v>37</v>
      </c>
      <c r="Q27">
        <v>21</v>
      </c>
      <c r="S27" s="3">
        <v>4.5465480516861474</v>
      </c>
      <c r="T27" t="s">
        <v>37</v>
      </c>
      <c r="U27">
        <v>8</v>
      </c>
    </row>
    <row r="28" spans="1:22" x14ac:dyDescent="0.2">
      <c r="L28" s="3">
        <v>5.165293683052985</v>
      </c>
      <c r="M28" t="s">
        <v>37</v>
      </c>
      <c r="N28" s="3"/>
      <c r="O28" s="3">
        <v>5.165293683052985</v>
      </c>
      <c r="P28" t="s">
        <v>37</v>
      </c>
      <c r="Q28">
        <v>22</v>
      </c>
      <c r="S28" s="3">
        <v>4.5605882633676131</v>
      </c>
      <c r="T28" t="s">
        <v>37</v>
      </c>
      <c r="U28">
        <v>9</v>
      </c>
    </row>
    <row r="29" spans="1:22" x14ac:dyDescent="0.2">
      <c r="L29" s="3">
        <v>4.5605882633676131</v>
      </c>
      <c r="M29" t="s">
        <v>37</v>
      </c>
      <c r="N29" s="3"/>
      <c r="O29" s="3">
        <v>5.1806139458173917</v>
      </c>
      <c r="P29" t="s">
        <v>30</v>
      </c>
      <c r="Q29">
        <v>23</v>
      </c>
      <c r="S29" s="3">
        <v>4.5615294269935873</v>
      </c>
      <c r="T29" t="s">
        <v>37</v>
      </c>
      <c r="U29">
        <v>10</v>
      </c>
    </row>
    <row r="30" spans="1:22" x14ac:dyDescent="0.2">
      <c r="L30" s="3">
        <v>4.7486615333286251</v>
      </c>
      <c r="M30" t="s">
        <v>37</v>
      </c>
      <c r="N30" s="3"/>
      <c r="O30" s="3">
        <v>5.2450908381456269</v>
      </c>
      <c r="P30" t="s">
        <v>30</v>
      </c>
      <c r="Q30">
        <v>24</v>
      </c>
      <c r="S30" s="3">
        <v>4.640645494061971</v>
      </c>
      <c r="T30" t="s">
        <v>37</v>
      </c>
      <c r="U30">
        <v>11</v>
      </c>
    </row>
    <row r="31" spans="1:22" x14ac:dyDescent="0.2">
      <c r="L31" s="3">
        <v>4.8162458204283674</v>
      </c>
      <c r="M31" t="s">
        <v>37</v>
      </c>
      <c r="N31" s="3"/>
      <c r="O31" s="3">
        <v>5.3480365893438364</v>
      </c>
      <c r="P31" t="s">
        <v>30</v>
      </c>
      <c r="Q31">
        <v>25</v>
      </c>
      <c r="S31" s="3">
        <v>4.7486615333286251</v>
      </c>
      <c r="T31" t="s">
        <v>37</v>
      </c>
      <c r="U31">
        <v>12</v>
      </c>
    </row>
    <row r="32" spans="1:22" x14ac:dyDescent="0.2">
      <c r="L32" s="3">
        <v>4.5615294269935873</v>
      </c>
      <c r="M32" t="s">
        <v>37</v>
      </c>
      <c r="N32" s="3"/>
      <c r="O32" s="3">
        <v>5.9301496554531896</v>
      </c>
      <c r="P32" t="s">
        <v>30</v>
      </c>
      <c r="Q32">
        <v>26</v>
      </c>
      <c r="S32" s="3">
        <v>4.8137720047186541</v>
      </c>
      <c r="T32" t="s">
        <v>37</v>
      </c>
      <c r="U32">
        <v>14</v>
      </c>
    </row>
    <row r="33" spans="12:22" x14ac:dyDescent="0.2">
      <c r="L33" s="3">
        <v>4.9918295040210863</v>
      </c>
      <c r="M33" t="s">
        <v>37</v>
      </c>
      <c r="N33" s="3"/>
      <c r="O33" s="3">
        <v>5.9670051272399309</v>
      </c>
      <c r="P33" t="s">
        <v>30</v>
      </c>
      <c r="Q33">
        <v>27</v>
      </c>
      <c r="S33" s="3">
        <v>4.8162458204283674</v>
      </c>
      <c r="T33" t="s">
        <v>37</v>
      </c>
      <c r="U33">
        <v>15</v>
      </c>
    </row>
    <row r="34" spans="12:22" x14ac:dyDescent="0.2">
      <c r="L34" s="3">
        <v>4.9688859910899161</v>
      </c>
      <c r="M34" t="s">
        <v>37</v>
      </c>
      <c r="N34" s="3"/>
      <c r="O34" s="3">
        <v>6.6449194860608074</v>
      </c>
      <c r="P34" t="s">
        <v>30</v>
      </c>
      <c r="Q34">
        <v>28</v>
      </c>
      <c r="S34" s="3">
        <v>4.9688859910899161</v>
      </c>
      <c r="T34" t="s">
        <v>37</v>
      </c>
      <c r="U34">
        <v>16</v>
      </c>
    </row>
    <row r="35" spans="12:22" x14ac:dyDescent="0.2">
      <c r="L35" s="3">
        <v>4.640645494061971</v>
      </c>
      <c r="M35" t="s">
        <v>37</v>
      </c>
      <c r="N35" s="3"/>
      <c r="O35" s="3">
        <v>7.6618534190166017</v>
      </c>
      <c r="P35" t="s">
        <v>30</v>
      </c>
      <c r="Q35">
        <v>29</v>
      </c>
      <c r="S35" s="3">
        <v>4.9907241826217632</v>
      </c>
      <c r="T35" t="s">
        <v>37</v>
      </c>
      <c r="U35">
        <v>17</v>
      </c>
    </row>
    <row r="36" spans="12:22" x14ac:dyDescent="0.2">
      <c r="L36" s="3">
        <v>4.9907241826217632</v>
      </c>
      <c r="M36" t="s">
        <v>37</v>
      </c>
      <c r="N36" s="3"/>
      <c r="O36" s="3">
        <v>8.7750147543966328</v>
      </c>
      <c r="P36" t="s">
        <v>30</v>
      </c>
      <c r="Q36">
        <v>30</v>
      </c>
      <c r="S36" s="3">
        <v>4.9918295040210863</v>
      </c>
      <c r="T36" t="s">
        <v>37</v>
      </c>
      <c r="U36">
        <v>18</v>
      </c>
    </row>
    <row r="37" spans="12:22" x14ac:dyDescent="0.2">
      <c r="L37" s="3">
        <v>5.1135245283342581</v>
      </c>
      <c r="M37" t="s">
        <v>37</v>
      </c>
      <c r="N37" s="3"/>
      <c r="O37" s="3">
        <v>9.1756981620492883</v>
      </c>
      <c r="P37" t="s">
        <v>30</v>
      </c>
      <c r="Q37">
        <v>31</v>
      </c>
      <c r="S37" s="3">
        <v>5.1135245283342581</v>
      </c>
      <c r="T37" t="s">
        <v>37</v>
      </c>
      <c r="U37">
        <v>19</v>
      </c>
    </row>
    <row r="38" spans="12:22" x14ac:dyDescent="0.2">
      <c r="L38" s="3">
        <v>5.1357197707485946</v>
      </c>
      <c r="M38" t="s">
        <v>37</v>
      </c>
      <c r="N38" s="3"/>
      <c r="O38" s="3">
        <v>9.4046089580426457</v>
      </c>
      <c r="P38" t="s">
        <v>30</v>
      </c>
      <c r="Q38">
        <v>32</v>
      </c>
      <c r="S38" s="3">
        <v>5.1151955219480385</v>
      </c>
      <c r="T38" t="s">
        <v>37</v>
      </c>
      <c r="U38">
        <v>20</v>
      </c>
    </row>
    <row r="39" spans="12:22" x14ac:dyDescent="0.2">
      <c r="L39" s="3">
        <v>5.1151955219480385</v>
      </c>
      <c r="M39" t="s">
        <v>37</v>
      </c>
      <c r="N39" s="3"/>
      <c r="O39" s="3">
        <v>9.6056065313872718</v>
      </c>
      <c r="P39" t="s">
        <v>30</v>
      </c>
      <c r="Q39">
        <v>33</v>
      </c>
      <c r="S39" s="3">
        <v>5.1357197707485946</v>
      </c>
      <c r="T39" t="s">
        <v>37</v>
      </c>
      <c r="U39">
        <v>21</v>
      </c>
    </row>
    <row r="40" spans="12:22" x14ac:dyDescent="0.2">
      <c r="L40" s="3">
        <v>4.5465480516861474</v>
      </c>
      <c r="M40" t="s">
        <v>37</v>
      </c>
      <c r="N40" s="3"/>
      <c r="O40" s="3">
        <v>9.7176959919082968</v>
      </c>
      <c r="P40" t="s">
        <v>30</v>
      </c>
      <c r="Q40">
        <v>34</v>
      </c>
      <c r="S40" s="3">
        <v>5.165293683052985</v>
      </c>
      <c r="T40" t="s">
        <v>37</v>
      </c>
      <c r="U40">
        <v>22</v>
      </c>
      <c r="V40">
        <f>SUM(U27:U40)</f>
        <v>212</v>
      </c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Uvod</vt:lpstr>
      <vt:lpstr>Medianovy test</vt:lpstr>
      <vt:lpstr>Znamenkovy test</vt:lpstr>
      <vt:lpstr>Mann-Whitneyuv test</vt:lpstr>
    </vt:vector>
  </TitlesOfParts>
  <Company>FT UTB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Ponížil</dc:creator>
  <cp:lastModifiedBy>petr</cp:lastModifiedBy>
  <dcterms:created xsi:type="dcterms:W3CDTF">2015-05-07T07:32:34Z</dcterms:created>
  <dcterms:modified xsi:type="dcterms:W3CDTF">2020-03-19T14:49:49Z</dcterms:modified>
</cp:coreProperties>
</file>